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2"/>
  </bookViews>
  <sheets>
    <sheet name="assets" sheetId="1" r:id="rId1"/>
    <sheet name="income" sheetId="2" r:id="rId2"/>
    <sheet name="equity" sheetId="3" r:id="rId3"/>
    <sheet name="cashflow" sheetId="4" r:id="rId4"/>
    <sheet name="Sheet1" sheetId="5" r:id="rId5"/>
  </sheets>
  <definedNames>
    <definedName name="_xlnm.Print_Area" localSheetId="0">'assets'!$A$1:$I$70</definedName>
    <definedName name="_xlnm.Print_Area" localSheetId="3">'cashflow'!$A$1:$I$53</definedName>
    <definedName name="_xlnm.Print_Area" localSheetId="2">'equity'!$A$1:$J$37</definedName>
    <definedName name="_xlnm.Print_Area" localSheetId="1">'income'!$A$1:$G$45</definedName>
    <definedName name="_xlnm.Print_Area">'assets'!$A$1:$H$70</definedName>
  </definedNames>
  <calcPr fullCalcOnLoad="1"/>
</workbook>
</file>

<file path=xl/sharedStrings.xml><?xml version="1.0" encoding="utf-8"?>
<sst xmlns="http://schemas.openxmlformats.org/spreadsheetml/2006/main" count="220" uniqueCount="126">
  <si>
    <t>SEACERA TILES BERHAD  ( Company No. 163751-H )</t>
  </si>
  <si>
    <t>QUARTERLY REPORT ON CONSOLIDATED RESULTS FOR THE</t>
  </si>
  <si>
    <t>CONDENSED CONSOLIDATED BALANCE SHEETS</t>
  </si>
  <si>
    <t>ASSETS</t>
  </si>
  <si>
    <t>Non-Current Assets</t>
  </si>
  <si>
    <t>Property, plant and equipment</t>
  </si>
  <si>
    <t>Investment In Quoted Securities</t>
  </si>
  <si>
    <t>Goodwill</t>
  </si>
  <si>
    <t xml:space="preserve"> </t>
  </si>
  <si>
    <t>Current Assets</t>
  </si>
  <si>
    <t>Inventories</t>
  </si>
  <si>
    <t>Trade Receivables</t>
  </si>
  <si>
    <t>Other Current Assets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</si>
  <si>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</si>
  <si>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</si>
  <si>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</si>
  <si>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</si>
  <si>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</si>
  <si>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</si>
  <si>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</si>
  <si>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</si>
  <si>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</si>
  <si>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</si>
  <si>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</si>
  <si>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</si>
  <si>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</si>
  <si>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</si>
  <si>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</si>
  <si>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</si>
  <si>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Current Portion of Long Term Borrowings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</si>
  <si>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</si>
  <si>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</si>
  <si>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</si>
  <si>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</si>
  <si>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</si>
  <si>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 xml:space="preserve">(The Condensed Consolidated Balance Sheets should be read in conjunction with the Annual 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</si>
  <si>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</si>
  <si>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</si>
  <si>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</si>
  <si>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</si>
  <si>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</si>
  <si>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</si>
  <si>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</si>
  <si>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</si>
  <si>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</si>
  <si>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</si>
  <si>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</si>
  <si>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>Translation</t>
  </si>
  <si>
    <t>Reserve</t>
  </si>
  <si>
    <t xml:space="preserve">Retained </t>
  </si>
  <si>
    <t>Earnings</t>
  </si>
  <si>
    <t>Sub-total</t>
  </si>
  <si>
    <t>Minority</t>
  </si>
  <si>
    <t>Interest</t>
  </si>
  <si>
    <t>Total</t>
  </si>
  <si>
    <t>Equity</t>
  </si>
  <si>
    <t>CONDENSED CONSOLIDATED INCOME STATEMENTS</t>
  </si>
  <si>
    <t>Revenue</t>
  </si>
  <si>
    <t>Operating Expenses</t>
  </si>
  <si>
    <t>Finance Cost</t>
  </si>
  <si>
    <t>Taxation</t>
  </si>
  <si>
    <t>Attributable to :</t>
  </si>
  <si>
    <t>Equity holders of the parent</t>
  </si>
  <si>
    <t>Minority interest</t>
  </si>
  <si>
    <t>EPS</t>
  </si>
  <si>
    <t xml:space="preserve">(The Condensed Consolidated Income Statements should be read in conjunction with the Annual 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</si>
  <si>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</si>
  <si>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</si>
  <si>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</si>
  <si>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</si>
  <si>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</si>
  <si>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</si>
  <si>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</si>
  <si>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Adjustment for non-cash flow :-</t>
  </si>
  <si>
    <t>Non-cash items</t>
  </si>
  <si>
    <t>Non-operating items</t>
  </si>
  <si>
    <t>Operating profit before changes in working capital</t>
  </si>
  <si>
    <t>Changes in working capital :-</t>
  </si>
  <si>
    <t>Net Change in current assets</t>
  </si>
  <si>
    <t>Net change in current liabilities</t>
  </si>
  <si>
    <t>Cash inflows from operations</t>
  </si>
  <si>
    <t>Tax paid</t>
  </si>
  <si>
    <t>Net cash inflows from operating activities</t>
  </si>
  <si>
    <t>Investing Activities</t>
  </si>
  <si>
    <t>Other investments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</si>
  <si>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</si>
  <si>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</si>
  <si>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</si>
  <si>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</si>
  <si>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</si>
  <si>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</si>
  <si>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Fixed Deposits &amp; BA Repo</t>
  </si>
  <si>
    <t>Bank overdraft</t>
  </si>
  <si>
    <t>Total cash and cash equivalents</t>
  </si>
  <si>
    <t>(The Condensed Consolidated Cash Flow Statement should be read in conjunction with</t>
  </si>
  <si>
    <t>Dividend paid</t>
  </si>
  <si>
    <t>Short Term Borrowings</t>
  </si>
  <si>
    <t>31/12/2006</t>
  </si>
  <si>
    <t xml:space="preserve"> - Diluted</t>
  </si>
  <si>
    <t>As At End of</t>
  </si>
  <si>
    <t xml:space="preserve">Current </t>
  </si>
  <si>
    <t>Quarter</t>
  </si>
  <si>
    <t>Year to Date</t>
  </si>
  <si>
    <t xml:space="preserve"> Financial Report for the year ended 31st December 2006)</t>
  </si>
  <si>
    <t xml:space="preserve"> Report for the year ended 31st December 2006)</t>
  </si>
  <si>
    <t xml:space="preserve"> the Annual Financial Report for the year ended 31 December 2006)</t>
  </si>
  <si>
    <t>Balance at  30 June 2006</t>
  </si>
  <si>
    <t>FOURTH QUARTER ENDED 31 DECEMBER 2007</t>
  </si>
  <si>
    <t>31/12/2007</t>
  </si>
  <si>
    <t>FOURTH FINANCIAL QUARTER ENDED 31 DECEMBER 2007</t>
  </si>
  <si>
    <t>Loss for The Year</t>
  </si>
  <si>
    <t>Balance at  31 December 2007</t>
  </si>
  <si>
    <t>31.12.2006</t>
  </si>
  <si>
    <t>31.12.2007</t>
  </si>
  <si>
    <t>For the year ended 31 DECEMBER 2007</t>
  </si>
  <si>
    <t>Loss Before Taxation</t>
  </si>
  <si>
    <t>Loss for the Period</t>
  </si>
  <si>
    <t>Loss for the year</t>
  </si>
  <si>
    <t>Disposal of  associates company</t>
  </si>
  <si>
    <t>Acquisition of minority interest</t>
  </si>
  <si>
    <t>Dividend - Final</t>
  </si>
  <si>
    <t>Balance at 01 January 2006</t>
  </si>
  <si>
    <t>Loss before tax</t>
  </si>
  <si>
    <t>Financing Activities</t>
  </si>
  <si>
    <t>Balance at  31 December 2006/ 1 January 2007</t>
  </si>
  <si>
    <t>Loss per share (sen)         - Basic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</si>
</sst>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#,##0.0_);\(#,##0.0\)"/>
    <numFmt numFmtId="174" formatCode="0.00_);\(0.00\)"/>
    <numFmt numFmtId="175" formatCode="[$-409]dddd\,\ mmmm\ dd\,\ yyyy"/>
    <numFmt numFmtId="176" formatCode="[$-409]h:mm:ss\ AM/PM"/>
    <numFmt numFmtId="177" formatCode="00000"/>
    <numFmt numFmtId="178" formatCode="#,##0.0_);[Red]\(#,##0.0\)"/>
    <numFmt numFmtId="179" formatCode="0.000_);\(0.000\)"/>
    <numFmt numFmtId="180" formatCode="0.0_);\(0.0\)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2"/>
      <name val="Bookman Old Style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38" fontId="0" fillId="0" borderId="14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24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169" fontId="0" fillId="0" borderId="0" xfId="0" applyNumberFormat="1" applyAlignment="1" applyProtection="1">
      <alignment/>
      <protection locked="0"/>
    </xf>
    <xf numFmtId="169" fontId="0" fillId="0" borderId="0" xfId="0" applyNumberFormat="1" applyAlignment="1">
      <alignment/>
    </xf>
    <xf numFmtId="169" fontId="5" fillId="0" borderId="0" xfId="0" applyNumberFormat="1" applyFont="1" applyAlignment="1">
      <alignment/>
    </xf>
    <xf numFmtId="169" fontId="26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showOutlineSymbols="0" zoomScale="87" zoomScaleNormal="87" zoomScalePageLayoutView="0" workbookViewId="0" topLeftCell="A43">
      <selection activeCell="I66" sqref="I66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5" t="s">
        <v>1</v>
      </c>
      <c r="I3" s="4"/>
    </row>
    <row r="4" spans="1:9" ht="15.75">
      <c r="A4" s="5" t="s">
        <v>107</v>
      </c>
      <c r="I4" s="4"/>
    </row>
    <row r="5" spans="1:9" ht="15">
      <c r="A5" s="4"/>
      <c r="I5" s="4"/>
    </row>
    <row r="6" spans="1:9" ht="15.75">
      <c r="A6" s="5" t="s">
        <v>2</v>
      </c>
      <c r="I6" s="4"/>
    </row>
    <row r="7" spans="1:9" ht="15">
      <c r="A7" s="4"/>
      <c r="I7" s="4"/>
    </row>
    <row r="8" spans="1:9" ht="15.75">
      <c r="A8" s="4"/>
      <c r="G8" s="6" t="s">
        <v>38</v>
      </c>
      <c r="I8" s="4"/>
    </row>
    <row r="9" spans="1:9" ht="15.75">
      <c r="A9" s="4"/>
      <c r="E9" s="6" t="s">
        <v>99</v>
      </c>
      <c r="F9" s="5"/>
      <c r="G9" s="6" t="s">
        <v>39</v>
      </c>
      <c r="I9" s="4"/>
    </row>
    <row r="10" spans="1:9" ht="12.75" customHeight="1" hidden="1">
      <c r="A10" s="4"/>
      <c r="E10" s="6" t="s">
        <v>36</v>
      </c>
      <c r="F10" s="5"/>
      <c r="G10" s="6" t="s">
        <v>36</v>
      </c>
      <c r="I10" s="4"/>
    </row>
    <row r="11" spans="1:9" ht="15.75">
      <c r="A11" s="4"/>
      <c r="E11" s="6" t="s">
        <v>36</v>
      </c>
      <c r="F11" s="5"/>
      <c r="G11" s="6" t="s">
        <v>40</v>
      </c>
      <c r="I11" s="4"/>
    </row>
    <row r="12" spans="1:9" ht="15.75">
      <c r="A12" s="4"/>
      <c r="E12" s="6" t="s">
        <v>108</v>
      </c>
      <c r="F12" s="5"/>
      <c r="G12" s="6" t="s">
        <v>97</v>
      </c>
      <c r="I12" s="4"/>
    </row>
    <row r="13" spans="1:9" ht="15.75">
      <c r="A13" s="4"/>
      <c r="E13" s="6" t="s">
        <v>37</v>
      </c>
      <c r="F13" s="5"/>
      <c r="G13" s="6" t="s">
        <v>37</v>
      </c>
      <c r="I13" s="4"/>
    </row>
    <row r="14" spans="1:9" ht="15.75">
      <c r="A14" s="5" t="s">
        <v>3</v>
      </c>
      <c r="I14" s="4"/>
    </row>
    <row r="15" spans="1:9" ht="15.75">
      <c r="A15" s="5"/>
      <c r="I15" s="4"/>
    </row>
    <row r="16" spans="1:9" ht="15.75">
      <c r="A16" s="5" t="s">
        <v>4</v>
      </c>
      <c r="I16" s="4"/>
    </row>
    <row r="17" spans="1:9" ht="15">
      <c r="A17" s="4"/>
      <c r="E17" s="7"/>
      <c r="F17" s="7"/>
      <c r="G17" s="7"/>
      <c r="I17" s="4"/>
    </row>
    <row r="18" spans="1:9" ht="15">
      <c r="A18" s="8" t="s">
        <v>5</v>
      </c>
      <c r="E18" s="7">
        <v>73471.958</v>
      </c>
      <c r="F18" s="7"/>
      <c r="G18" s="7">
        <v>73956</v>
      </c>
      <c r="I18" s="4"/>
    </row>
    <row r="19" spans="1:9" ht="15">
      <c r="A19" s="8" t="s">
        <v>6</v>
      </c>
      <c r="E19" s="7">
        <v>134</v>
      </c>
      <c r="F19" s="7"/>
      <c r="G19" s="7">
        <v>177</v>
      </c>
      <c r="I19" s="4"/>
    </row>
    <row r="20" spans="1:9" ht="15">
      <c r="A20" s="8" t="s">
        <v>7</v>
      </c>
      <c r="E20" s="7">
        <v>3496</v>
      </c>
      <c r="F20" s="7"/>
      <c r="G20" s="7">
        <v>3496</v>
      </c>
      <c r="I20" s="4"/>
    </row>
    <row r="21" spans="1:9" ht="15">
      <c r="A21" s="8" t="s">
        <v>8</v>
      </c>
      <c r="E21" s="7"/>
      <c r="F21" s="7"/>
      <c r="G21" s="7"/>
      <c r="I21" s="4"/>
    </row>
    <row r="22" spans="1:9" ht="15">
      <c r="A22" s="4"/>
      <c r="E22" s="9">
        <f>SUM(E18:E20)</f>
        <v>77101.958</v>
      </c>
      <c r="F22" s="7"/>
      <c r="G22" s="9">
        <f>SUM(G18:G20)</f>
        <v>77629</v>
      </c>
      <c r="I22" s="4"/>
    </row>
    <row r="23" spans="1:9" ht="15.75">
      <c r="A23" s="5" t="s">
        <v>9</v>
      </c>
      <c r="E23" s="9"/>
      <c r="F23" s="7"/>
      <c r="G23" s="9"/>
      <c r="I23" s="4"/>
    </row>
    <row r="24" spans="1:9" ht="15">
      <c r="A24" s="4"/>
      <c r="E24" s="7"/>
      <c r="F24" s="7"/>
      <c r="G24" s="7"/>
      <c r="I24" s="4"/>
    </row>
    <row r="25" spans="1:9" ht="15">
      <c r="A25" s="8" t="s">
        <v>10</v>
      </c>
      <c r="E25" s="7">
        <v>18659.759</v>
      </c>
      <c r="F25" s="7"/>
      <c r="G25" s="7">
        <v>21754</v>
      </c>
      <c r="I25" s="4"/>
    </row>
    <row r="26" spans="1:9" ht="15">
      <c r="A26" s="8" t="s">
        <v>11</v>
      </c>
      <c r="E26" s="7">
        <v>20992.738</v>
      </c>
      <c r="F26" s="7"/>
      <c r="G26" s="7">
        <v>19081</v>
      </c>
      <c r="I26" s="4"/>
    </row>
    <row r="27" spans="1:10" ht="15">
      <c r="A27" s="8" t="s">
        <v>12</v>
      </c>
      <c r="E27" s="7">
        <f>5609.389+5637.389+859.213+5871.73-150+110.23+-265.557+-1017.228-185.248+100-3</f>
        <v>16566.917999999998</v>
      </c>
      <c r="F27" s="7"/>
      <c r="G27" s="7">
        <v>12055</v>
      </c>
      <c r="I27" s="4"/>
      <c r="J27" s="52"/>
    </row>
    <row r="28" spans="1:9" ht="15">
      <c r="A28" s="8" t="s">
        <v>13</v>
      </c>
      <c r="E28" s="7">
        <f>-30.603+680.975</f>
        <v>650.3720000000001</v>
      </c>
      <c r="F28" s="7"/>
      <c r="G28" s="7">
        <v>1592</v>
      </c>
      <c r="I28" s="4"/>
    </row>
    <row r="29" spans="1:9" ht="15">
      <c r="A29" s="8" t="s">
        <v>14</v>
      </c>
      <c r="E29" s="53">
        <f>327.156+2587.983+2270</f>
        <v>5185.139</v>
      </c>
      <c r="F29" s="7"/>
      <c r="G29" s="7">
        <v>3244</v>
      </c>
      <c r="I29" s="4"/>
    </row>
    <row r="30" spans="1:9" ht="15">
      <c r="A30" s="4"/>
      <c r="E30" s="9">
        <f>SUM(E25:E29)</f>
        <v>62054.92600000001</v>
      </c>
      <c r="F30" s="7"/>
      <c r="G30" s="9">
        <f>SUM(G25:G29)</f>
        <v>57726</v>
      </c>
      <c r="I30" s="4"/>
    </row>
    <row r="31" spans="1:9" ht="15">
      <c r="A31" s="4"/>
      <c r="E31" s="9"/>
      <c r="F31" s="7"/>
      <c r="G31" s="9"/>
      <c r="I31" s="4"/>
    </row>
    <row r="32" spans="1:9" ht="16.5" thickBot="1">
      <c r="A32" s="5" t="s">
        <v>15</v>
      </c>
      <c r="E32" s="7">
        <f>+E30+E22</f>
        <v>139156.88400000002</v>
      </c>
      <c r="F32" s="7"/>
      <c r="G32" s="31">
        <f>+G30+G22</f>
        <v>135355</v>
      </c>
      <c r="I32" s="4"/>
    </row>
    <row r="33" spans="1:9" ht="15.75" thickTop="1">
      <c r="A33" s="4"/>
      <c r="D33" s="7"/>
      <c r="E33" s="10"/>
      <c r="F33" s="7"/>
      <c r="G33" s="30"/>
      <c r="I33" s="4"/>
    </row>
    <row r="34" spans="1:9" ht="15.75">
      <c r="A34" s="5" t="s">
        <v>16</v>
      </c>
      <c r="E34" s="8" t="s">
        <v>8</v>
      </c>
      <c r="G34" s="6"/>
      <c r="I34" s="4"/>
    </row>
    <row r="35" spans="1:9" ht="15.75">
      <c r="A35" s="4"/>
      <c r="E35" s="1" t="s">
        <v>8</v>
      </c>
      <c r="G35" s="6"/>
      <c r="I35" s="4"/>
    </row>
    <row r="36" spans="1:9" ht="15.75">
      <c r="A36" s="5" t="s">
        <v>17</v>
      </c>
      <c r="E36" s="1" t="s">
        <v>8</v>
      </c>
      <c r="G36" s="1" t="s">
        <v>8</v>
      </c>
      <c r="I36" s="4"/>
    </row>
    <row r="37" spans="1:9" ht="15">
      <c r="A37" s="4"/>
      <c r="E37" s="7"/>
      <c r="F37" s="7"/>
      <c r="G37" s="7"/>
      <c r="I37" s="4"/>
    </row>
    <row r="38" spans="1:9" ht="15">
      <c r="A38" s="8" t="s">
        <v>18</v>
      </c>
      <c r="E38" s="7">
        <v>53332</v>
      </c>
      <c r="F38" s="7"/>
      <c r="G38" s="7">
        <v>53332</v>
      </c>
      <c r="I38" s="4"/>
    </row>
    <row r="39" spans="1:9" ht="15">
      <c r="A39" s="8" t="s">
        <v>19</v>
      </c>
      <c r="E39" s="7">
        <v>2514</v>
      </c>
      <c r="F39" s="7"/>
      <c r="G39" s="7">
        <v>2514</v>
      </c>
      <c r="I39" s="4"/>
    </row>
    <row r="40" spans="1:9" ht="15">
      <c r="A40" s="8" t="s">
        <v>20</v>
      </c>
      <c r="E40" s="7">
        <v>8145</v>
      </c>
      <c r="F40" s="7"/>
      <c r="G40" s="7">
        <v>14809</v>
      </c>
      <c r="I40" s="4"/>
    </row>
    <row r="41" spans="1:9" ht="15">
      <c r="A41" s="4"/>
      <c r="E41" s="9">
        <f>SUM(E38:E40)</f>
        <v>63991</v>
      </c>
      <c r="F41" s="7"/>
      <c r="G41" s="9">
        <f>SUM(G38:G40)</f>
        <v>70655</v>
      </c>
      <c r="I41" s="4"/>
    </row>
    <row r="42" spans="1:9" ht="15">
      <c r="A42" s="4"/>
      <c r="E42" s="7"/>
      <c r="F42" s="7"/>
      <c r="G42" s="7"/>
      <c r="I42" s="4"/>
    </row>
    <row r="43" spans="1:9" ht="15.75">
      <c r="A43" s="5" t="s">
        <v>21</v>
      </c>
      <c r="E43" s="9">
        <f>+E41</f>
        <v>63991</v>
      </c>
      <c r="F43" s="12" t="s">
        <v>8</v>
      </c>
      <c r="G43" s="9">
        <f>+G41</f>
        <v>70655</v>
      </c>
      <c r="H43" s="8" t="s">
        <v>8</v>
      </c>
      <c r="I43" s="4"/>
    </row>
    <row r="44" spans="1:9" ht="15">
      <c r="A44" s="4"/>
      <c r="E44" s="9"/>
      <c r="F44" s="7"/>
      <c r="G44" s="9"/>
      <c r="I44" s="4"/>
    </row>
    <row r="45" spans="1:9" ht="15.75">
      <c r="A45" s="5" t="s">
        <v>22</v>
      </c>
      <c r="E45" s="7"/>
      <c r="F45" s="7"/>
      <c r="G45" s="7"/>
      <c r="I45" s="4"/>
    </row>
    <row r="46" spans="1:9" ht="15">
      <c r="A46" s="4"/>
      <c r="E46" s="7"/>
      <c r="F46" s="7"/>
      <c r="G46" s="7"/>
      <c r="I46" s="4"/>
    </row>
    <row r="47" spans="1:9" ht="15">
      <c r="A47" s="8" t="s">
        <v>23</v>
      </c>
      <c r="E47" s="7">
        <v>3490</v>
      </c>
      <c r="F47" s="7"/>
      <c r="G47" s="7">
        <v>4332</v>
      </c>
      <c r="I47" s="4"/>
    </row>
    <row r="48" spans="1:9" ht="15">
      <c r="A48" s="8" t="s">
        <v>24</v>
      </c>
      <c r="E48" s="7">
        <v>3166</v>
      </c>
      <c r="F48" s="7"/>
      <c r="G48" s="7">
        <v>3166</v>
      </c>
      <c r="I48" s="4"/>
    </row>
    <row r="49" spans="1:9" ht="15">
      <c r="A49" s="8" t="s">
        <v>25</v>
      </c>
      <c r="E49" s="7">
        <v>778</v>
      </c>
      <c r="F49" s="7"/>
      <c r="G49" s="7">
        <v>743</v>
      </c>
      <c r="I49" s="4"/>
    </row>
    <row r="50" spans="1:9" ht="15">
      <c r="A50" s="4"/>
      <c r="E50" s="9"/>
      <c r="F50" s="7"/>
      <c r="G50" s="9"/>
      <c r="I50" s="4"/>
    </row>
    <row r="51" spans="1:9" ht="15.75">
      <c r="A51" s="5" t="s">
        <v>26</v>
      </c>
      <c r="E51" s="7">
        <f>SUM(E47:E50)</f>
        <v>7434</v>
      </c>
      <c r="F51" s="7"/>
      <c r="G51" s="7">
        <f>SUM(G47:G50)</f>
        <v>8241</v>
      </c>
      <c r="I51" s="4"/>
    </row>
    <row r="52" spans="1:9" ht="15">
      <c r="A52" s="4"/>
      <c r="E52" s="9"/>
      <c r="F52" s="7"/>
      <c r="G52" s="9"/>
      <c r="I52" s="4"/>
    </row>
    <row r="53" spans="1:9" ht="15.75">
      <c r="A53" s="5" t="s">
        <v>27</v>
      </c>
      <c r="E53" s="7"/>
      <c r="F53" s="7"/>
      <c r="G53" s="7"/>
      <c r="I53" s="4"/>
    </row>
    <row r="54" spans="1:11" ht="15">
      <c r="A54" s="4"/>
      <c r="E54" s="12" t="s">
        <v>8</v>
      </c>
      <c r="F54" s="7"/>
      <c r="G54" s="7"/>
      <c r="I54" s="4"/>
      <c r="K54" s="41"/>
    </row>
    <row r="55" spans="1:9" ht="15">
      <c r="A55" s="8" t="s">
        <v>28</v>
      </c>
      <c r="E55" s="7">
        <v>15833</v>
      </c>
      <c r="F55" s="7"/>
      <c r="G55" s="7">
        <v>11632</v>
      </c>
      <c r="I55" s="4"/>
    </row>
    <row r="56" spans="1:9" ht="15">
      <c r="A56" s="8" t="s">
        <v>96</v>
      </c>
      <c r="E56" s="7">
        <v>50019</v>
      </c>
      <c r="F56" s="7"/>
      <c r="G56" s="7">
        <v>43862</v>
      </c>
      <c r="I56" s="4"/>
    </row>
    <row r="57" spans="1:9" ht="15">
      <c r="A57" s="8" t="s">
        <v>29</v>
      </c>
      <c r="E57" s="7">
        <v>1880</v>
      </c>
      <c r="F57" s="7"/>
      <c r="G57" s="7">
        <v>965</v>
      </c>
      <c r="I57" s="4"/>
    </row>
    <row r="58" spans="1:9" ht="15">
      <c r="A58" s="4"/>
      <c r="E58" s="9"/>
      <c r="F58" s="7"/>
      <c r="G58" s="9"/>
      <c r="I58" s="4"/>
    </row>
    <row r="59" spans="1:9" ht="15.75">
      <c r="A59" s="5" t="s">
        <v>30</v>
      </c>
      <c r="E59" s="7">
        <f>SUM(E55:E58)</f>
        <v>67732</v>
      </c>
      <c r="F59" s="7"/>
      <c r="G59" s="7">
        <f>SUM(G55:G58)</f>
        <v>56459</v>
      </c>
      <c r="I59" s="4"/>
    </row>
    <row r="60" spans="1:9" ht="15">
      <c r="A60" s="4"/>
      <c r="E60" s="9"/>
      <c r="F60" s="7"/>
      <c r="G60" s="9"/>
      <c r="I60" s="4"/>
    </row>
    <row r="61" spans="1:9" ht="15.75">
      <c r="A61" s="5" t="s">
        <v>31</v>
      </c>
      <c r="E61" s="7">
        <f>+E59+E51</f>
        <v>75166</v>
      </c>
      <c r="F61" s="7"/>
      <c r="G61" s="7">
        <f>+G59+G51</f>
        <v>64700</v>
      </c>
      <c r="I61" s="4"/>
    </row>
    <row r="62" spans="1:9" ht="15">
      <c r="A62" s="4"/>
      <c r="E62" s="7"/>
      <c r="F62" s="7"/>
      <c r="G62" s="7"/>
      <c r="I62" s="4"/>
    </row>
    <row r="63" spans="1:9" ht="16.5" thickBot="1">
      <c r="A63" s="5" t="s">
        <v>32</v>
      </c>
      <c r="E63" s="33">
        <f>+E61+E43</f>
        <v>139157</v>
      </c>
      <c r="F63" s="12" t="s">
        <v>8</v>
      </c>
      <c r="G63" s="9">
        <f>+G61+G43</f>
        <v>135355</v>
      </c>
      <c r="H63" s="12" t="s">
        <v>8</v>
      </c>
      <c r="I63" s="12" t="s">
        <v>8</v>
      </c>
    </row>
    <row r="64" spans="1:9" ht="15.75" thickTop="1">
      <c r="A64" s="4"/>
      <c r="E64" s="32" t="s">
        <v>8</v>
      </c>
      <c r="F64" s="7"/>
      <c r="G64" s="10"/>
      <c r="I64" s="4"/>
    </row>
    <row r="65" spans="1:9" ht="15">
      <c r="A65" s="8" t="s">
        <v>33</v>
      </c>
      <c r="E65" s="7" t="s">
        <v>8</v>
      </c>
      <c r="F65" s="7"/>
      <c r="G65" s="12" t="s">
        <v>8</v>
      </c>
      <c r="I65" s="4"/>
    </row>
    <row r="66" spans="1:10" ht="15.75" thickBot="1">
      <c r="A66" s="8" t="s">
        <v>34</v>
      </c>
      <c r="E66" s="43">
        <f>+E43/53332</f>
        <v>1.1998612465311633</v>
      </c>
      <c r="F66" s="7"/>
      <c r="G66" s="43">
        <f>+G43/53332</f>
        <v>1.324814370359259</v>
      </c>
      <c r="I66" s="4"/>
      <c r="J66" s="41">
        <f>+E63-E32</f>
        <v>0.11599999997997656</v>
      </c>
    </row>
    <row r="67" spans="1:9" ht="15.75" thickTop="1">
      <c r="A67" s="4"/>
      <c r="E67" s="30"/>
      <c r="G67" s="11"/>
      <c r="I67" s="4"/>
    </row>
    <row r="68" spans="1:9" ht="15">
      <c r="A68" s="4"/>
      <c r="I68" s="4"/>
    </row>
    <row r="69" spans="1:9" ht="15">
      <c r="A69" s="8" t="s">
        <v>35</v>
      </c>
      <c r="I69" s="4"/>
    </row>
    <row r="70" spans="1:9" ht="15">
      <c r="A70" s="8" t="s">
        <v>103</v>
      </c>
      <c r="I70" s="4"/>
    </row>
    <row r="76" ht="15">
      <c r="E76" s="41">
        <f>E63-E32</f>
        <v>0.11599999997997656</v>
      </c>
    </row>
  </sheetData>
  <sheetProtection/>
  <printOptions/>
  <pageMargins left="0.8" right="0.25" top="0.26" bottom="0.25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22">
      <selection activeCell="E25" sqref="E25"/>
    </sheetView>
  </sheetViews>
  <sheetFormatPr defaultColWidth="9.6640625" defaultRowHeight="15"/>
  <cols>
    <col min="1" max="2" width="9.6640625" style="1" customWidth="1"/>
    <col min="3" max="3" width="12.6640625" style="1" customWidth="1"/>
    <col min="4" max="4" width="12.77734375" style="1" customWidth="1"/>
    <col min="5" max="5" width="12.88671875" style="1" customWidth="1"/>
    <col min="6" max="6" width="12.5546875" style="1" customWidth="1"/>
    <col min="7" max="7" width="12.21484375" style="1" customWidth="1"/>
    <col min="8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109</v>
      </c>
    </row>
    <row r="6" ht="15.75">
      <c r="A6" s="5" t="s">
        <v>56</v>
      </c>
    </row>
    <row r="8" spans="4:7" ht="15">
      <c r="D8" s="36" t="s">
        <v>100</v>
      </c>
      <c r="E8" s="36" t="s">
        <v>69</v>
      </c>
      <c r="F8" s="36" t="s">
        <v>100</v>
      </c>
      <c r="G8" s="36" t="s">
        <v>69</v>
      </c>
    </row>
    <row r="9" spans="4:7" ht="15">
      <c r="D9" s="36" t="s">
        <v>101</v>
      </c>
      <c r="E9" s="36" t="s">
        <v>101</v>
      </c>
      <c r="F9" s="36" t="s">
        <v>102</v>
      </c>
      <c r="G9" s="36" t="s">
        <v>102</v>
      </c>
    </row>
    <row r="10" spans="4:7" ht="15">
      <c r="D10" s="14" t="s">
        <v>71</v>
      </c>
      <c r="E10" s="14" t="s">
        <v>71</v>
      </c>
      <c r="F10" s="14" t="s">
        <v>71</v>
      </c>
      <c r="G10" s="14" t="s">
        <v>71</v>
      </c>
    </row>
    <row r="11" spans="4:7" ht="15">
      <c r="D11" s="48" t="s">
        <v>108</v>
      </c>
      <c r="E11" s="48" t="s">
        <v>97</v>
      </c>
      <c r="F11" s="48" t="s">
        <v>108</v>
      </c>
      <c r="G11" s="48" t="s">
        <v>97</v>
      </c>
    </row>
    <row r="12" spans="4:7" ht="15">
      <c r="D12" s="14" t="s">
        <v>37</v>
      </c>
      <c r="E12" s="14" t="s">
        <v>37</v>
      </c>
      <c r="F12" s="14" t="s">
        <v>37</v>
      </c>
      <c r="G12" s="14" t="s">
        <v>37</v>
      </c>
    </row>
    <row r="13" ht="15">
      <c r="D13" s="8" t="s">
        <v>8</v>
      </c>
    </row>
    <row r="14" spans="1:7" ht="15">
      <c r="A14" s="8" t="s">
        <v>57</v>
      </c>
      <c r="C14" s="8" t="s">
        <v>8</v>
      </c>
      <c r="D14" s="15">
        <v>18443</v>
      </c>
      <c r="E14" s="7">
        <v>20036</v>
      </c>
      <c r="F14" s="7">
        <f>78311</f>
        <v>78311</v>
      </c>
      <c r="G14" s="7">
        <v>86275</v>
      </c>
    </row>
    <row r="15" spans="4:7" ht="15">
      <c r="D15" s="51" t="s">
        <v>8</v>
      </c>
      <c r="E15" s="7"/>
      <c r="F15" s="12" t="s">
        <v>8</v>
      </c>
      <c r="G15" s="7"/>
    </row>
    <row r="16" spans="1:7" ht="15">
      <c r="A16" s="8" t="s">
        <v>58</v>
      </c>
      <c r="C16" s="8" t="s">
        <v>8</v>
      </c>
      <c r="D16" s="15">
        <v>-20881</v>
      </c>
      <c r="E16" s="15">
        <v>-33045</v>
      </c>
      <c r="F16" s="15">
        <v>-80204</v>
      </c>
      <c r="G16" s="15">
        <v>-95235</v>
      </c>
    </row>
    <row r="17" spans="4:7" ht="15">
      <c r="D17" s="15"/>
      <c r="E17" s="7"/>
      <c r="F17" s="7"/>
      <c r="G17" s="7"/>
    </row>
    <row r="18" spans="1:8" ht="15">
      <c r="A18" s="8" t="s">
        <v>59</v>
      </c>
      <c r="C18" s="8" t="s">
        <v>8</v>
      </c>
      <c r="D18" s="15">
        <v>-911</v>
      </c>
      <c r="E18" s="15">
        <v>-504</v>
      </c>
      <c r="F18" s="15">
        <v>-3595</v>
      </c>
      <c r="G18" s="15">
        <v>-2550</v>
      </c>
      <c r="H18" s="8" t="s">
        <v>8</v>
      </c>
    </row>
    <row r="19" spans="4:7" ht="15">
      <c r="D19" s="34"/>
      <c r="E19" s="9"/>
      <c r="F19" s="9"/>
      <c r="G19" s="9"/>
    </row>
    <row r="20" spans="1:7" ht="15">
      <c r="A20" s="52" t="s">
        <v>115</v>
      </c>
      <c r="D20" s="15">
        <f>SUM(D14:D18)-1</f>
        <v>-3350</v>
      </c>
      <c r="E20" s="15">
        <f>SUM(E14:E18)</f>
        <v>-13513</v>
      </c>
      <c r="F20" s="15">
        <f>SUM(F14:F18)</f>
        <v>-5488</v>
      </c>
      <c r="G20" s="15">
        <f>SUM(G14:G18)</f>
        <v>-11510</v>
      </c>
    </row>
    <row r="21" spans="4:7" ht="15">
      <c r="D21" s="15"/>
      <c r="E21" s="7"/>
      <c r="F21" s="15"/>
      <c r="G21" s="7"/>
    </row>
    <row r="22" spans="1:7" ht="15">
      <c r="A22" s="8" t="s">
        <v>60</v>
      </c>
      <c r="C22" s="8" t="s">
        <v>8</v>
      </c>
      <c r="D22" s="15">
        <f>F22+259</f>
        <v>-918</v>
      </c>
      <c r="E22" s="15">
        <v>-1298</v>
      </c>
      <c r="F22" s="15">
        <v>-1177</v>
      </c>
      <c r="G22" s="15">
        <v>-1617</v>
      </c>
    </row>
    <row r="23" spans="4:7" ht="15">
      <c r="D23" s="34"/>
      <c r="E23" s="9"/>
      <c r="F23" s="34"/>
      <c r="G23" s="9"/>
    </row>
    <row r="24" spans="1:7" ht="16.5" thickBot="1">
      <c r="A24" s="44" t="s">
        <v>116</v>
      </c>
      <c r="D24" s="15">
        <f>+D22+D20</f>
        <v>-4268</v>
      </c>
      <c r="E24" s="15">
        <f>+E20+E22</f>
        <v>-14811</v>
      </c>
      <c r="F24" s="15">
        <f>+F22+F20</f>
        <v>-6665</v>
      </c>
      <c r="G24" s="15">
        <f>+G20+G22</f>
        <v>-13127</v>
      </c>
    </row>
    <row r="25" spans="4:7" ht="15.75" thickTop="1">
      <c r="D25" s="35"/>
      <c r="E25" s="10"/>
      <c r="F25" s="35"/>
      <c r="G25" s="10"/>
    </row>
    <row r="26" spans="4:7" ht="15">
      <c r="D26" s="7"/>
      <c r="E26" s="7"/>
      <c r="F26" s="7"/>
      <c r="G26" s="7"/>
    </row>
    <row r="27" spans="1:7" ht="15.75">
      <c r="A27" s="5" t="s">
        <v>61</v>
      </c>
      <c r="D27" s="12" t="s">
        <v>8</v>
      </c>
      <c r="E27" s="7"/>
      <c r="F27" s="12" t="s">
        <v>8</v>
      </c>
      <c r="G27" s="7"/>
    </row>
    <row r="28" spans="4:7" ht="15">
      <c r="D28" s="12" t="s">
        <v>8</v>
      </c>
      <c r="E28" s="7"/>
      <c r="F28" s="12" t="s">
        <v>8</v>
      </c>
      <c r="G28" s="7"/>
    </row>
    <row r="29" spans="1:7" ht="15">
      <c r="A29" s="8" t="s">
        <v>62</v>
      </c>
      <c r="D29" s="15">
        <f>D24</f>
        <v>-4268</v>
      </c>
      <c r="E29" s="15">
        <f>E24</f>
        <v>-14811</v>
      </c>
      <c r="F29" s="15">
        <f>F24</f>
        <v>-6665</v>
      </c>
      <c r="G29" s="15">
        <v>-13220.959</v>
      </c>
    </row>
    <row r="30" spans="4:7" ht="15">
      <c r="D30" s="15"/>
      <c r="E30" s="15"/>
      <c r="F30" s="15"/>
      <c r="G30" s="15"/>
    </row>
    <row r="31" spans="1:7" ht="15">
      <c r="A31" s="8" t="s">
        <v>63</v>
      </c>
      <c r="D31" s="50">
        <v>0</v>
      </c>
      <c r="E31" s="15">
        <v>-75</v>
      </c>
      <c r="F31" s="50">
        <v>0</v>
      </c>
      <c r="G31" s="15">
        <v>94</v>
      </c>
    </row>
    <row r="32" spans="4:7" ht="15">
      <c r="D32" s="9"/>
      <c r="E32" s="9"/>
      <c r="F32" s="9"/>
      <c r="G32" s="9"/>
    </row>
    <row r="33" spans="4:7" ht="15.75" thickBot="1">
      <c r="D33" s="15">
        <f>SUM(D29:D31)</f>
        <v>-4268</v>
      </c>
      <c r="E33" s="15">
        <f>SUM(E29:E31)</f>
        <v>-14886</v>
      </c>
      <c r="F33" s="15">
        <f>SUM(F29:F31)</f>
        <v>-6665</v>
      </c>
      <c r="G33" s="15">
        <f>SUM(G29:G31)</f>
        <v>-13126.959</v>
      </c>
    </row>
    <row r="34" spans="4:7" ht="15.75" thickTop="1">
      <c r="D34" s="11"/>
      <c r="E34" s="11"/>
      <c r="F34" s="11"/>
      <c r="G34" s="11"/>
    </row>
    <row r="35" spans="1:6" ht="15.75">
      <c r="A35" s="5" t="s">
        <v>64</v>
      </c>
      <c r="D35" s="8" t="s">
        <v>8</v>
      </c>
      <c r="F35" s="8" t="s">
        <v>8</v>
      </c>
    </row>
    <row r="36" spans="1:7" ht="15">
      <c r="A36" s="52" t="s">
        <v>125</v>
      </c>
      <c r="D36" s="16">
        <f>+D29/53332*100</f>
        <v>-8.002700067501687</v>
      </c>
      <c r="E36" s="16">
        <f>+E29/53332*100</f>
        <v>-27.771319282982077</v>
      </c>
      <c r="F36" s="16">
        <f>+F29/53332*100</f>
        <v>-12.497187429685743</v>
      </c>
      <c r="G36" s="16">
        <f>+G29/53332*100</f>
        <v>-24.789917872946827</v>
      </c>
    </row>
    <row r="37" spans="3:7" ht="15">
      <c r="C37" s="8" t="s">
        <v>98</v>
      </c>
      <c r="D37" s="16">
        <f>+D29/53332*100</f>
        <v>-8.002700067501687</v>
      </c>
      <c r="E37" s="16">
        <f>+E29/53332*100</f>
        <v>-27.771319282982077</v>
      </c>
      <c r="F37" s="16">
        <f>+F29/53332*100</f>
        <v>-12.497187429685743</v>
      </c>
      <c r="G37" s="16">
        <f>+G29/53332*100</f>
        <v>-24.789917872946827</v>
      </c>
    </row>
    <row r="40" ht="15">
      <c r="A40" s="8" t="s">
        <v>65</v>
      </c>
    </row>
    <row r="41" ht="15">
      <c r="A41" s="8" t="s">
        <v>103</v>
      </c>
    </row>
    <row r="44" spans="4:6" ht="15">
      <c r="D44" s="8" t="s">
        <v>8</v>
      </c>
      <c r="F44" s="8" t="s">
        <v>8</v>
      </c>
    </row>
    <row r="45" ht="15">
      <c r="D45" s="8" t="s">
        <v>8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showOutlineSymbols="0" workbookViewId="0" topLeftCell="C4">
      <selection activeCell="D16" sqref="D16"/>
    </sheetView>
  </sheetViews>
  <sheetFormatPr defaultColWidth="9.6640625" defaultRowHeight="15"/>
  <cols>
    <col min="1" max="2" width="9.6640625" style="1" customWidth="1"/>
    <col min="3" max="3" width="20.6640625" style="1" customWidth="1"/>
    <col min="4" max="10" width="11.6640625" style="1" customWidth="1"/>
    <col min="11" max="16384" width="9.6640625" style="1" customWidth="1"/>
  </cols>
  <sheetData>
    <row r="1" ht="15.75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109</v>
      </c>
    </row>
    <row r="6" ht="15.75">
      <c r="A6" s="5" t="s">
        <v>41</v>
      </c>
    </row>
    <row r="8" ht="15.75">
      <c r="E8" s="13" t="s">
        <v>46</v>
      </c>
    </row>
    <row r="9" spans="4:10" ht="15">
      <c r="D9" s="14"/>
      <c r="F9" s="14"/>
      <c r="G9" s="14"/>
      <c r="H9" s="14"/>
      <c r="I9" s="14"/>
      <c r="J9" s="14"/>
    </row>
    <row r="10" spans="4:10" ht="15">
      <c r="D10" s="14" t="s">
        <v>43</v>
      </c>
      <c r="E10" s="14" t="s">
        <v>43</v>
      </c>
      <c r="F10" s="14" t="s">
        <v>47</v>
      </c>
      <c r="G10" s="14" t="s">
        <v>49</v>
      </c>
      <c r="H10" s="14"/>
      <c r="I10" s="14" t="s">
        <v>52</v>
      </c>
      <c r="J10" s="14" t="s">
        <v>54</v>
      </c>
    </row>
    <row r="11" spans="4:10" ht="15">
      <c r="D11" s="14" t="s">
        <v>44</v>
      </c>
      <c r="E11" s="14" t="s">
        <v>45</v>
      </c>
      <c r="F11" s="14" t="s">
        <v>48</v>
      </c>
      <c r="G11" s="14" t="s">
        <v>50</v>
      </c>
      <c r="H11" s="14" t="s">
        <v>51</v>
      </c>
      <c r="I11" s="14" t="s">
        <v>53</v>
      </c>
      <c r="J11" s="14" t="s">
        <v>55</v>
      </c>
    </row>
    <row r="12" spans="4:10" ht="15">
      <c r="D12" s="14" t="s">
        <v>37</v>
      </c>
      <c r="E12" s="14" t="s">
        <v>37</v>
      </c>
      <c r="F12" s="14" t="s">
        <v>37</v>
      </c>
      <c r="G12" s="14" t="s">
        <v>37</v>
      </c>
      <c r="H12" s="14" t="s">
        <v>37</v>
      </c>
      <c r="I12" s="14" t="s">
        <v>37</v>
      </c>
      <c r="J12" s="14" t="s">
        <v>37</v>
      </c>
    </row>
    <row r="13" ht="15.75">
      <c r="A13" s="13" t="s">
        <v>8</v>
      </c>
    </row>
    <row r="14" spans="4:10" ht="15">
      <c r="D14" s="7"/>
      <c r="E14" s="7"/>
      <c r="F14" s="7"/>
      <c r="G14" s="7"/>
      <c r="H14" s="38"/>
      <c r="I14" s="7"/>
      <c r="J14" s="38"/>
    </row>
    <row r="15" spans="1:11" s="44" customFormat="1" ht="15.75">
      <c r="A15" s="44" t="s">
        <v>121</v>
      </c>
      <c r="D15" s="45">
        <v>53332</v>
      </c>
      <c r="E15" s="45">
        <v>2514</v>
      </c>
      <c r="F15" s="60">
        <f>-40</f>
        <v>-40</v>
      </c>
      <c r="G15" s="45">
        <v>28564.147</v>
      </c>
      <c r="H15" s="38">
        <v>84370.122</v>
      </c>
      <c r="I15" s="45">
        <v>4107</v>
      </c>
      <c r="J15" s="38">
        <v>88477</v>
      </c>
      <c r="K15" s="46"/>
    </row>
    <row r="16" spans="4:11" s="44" customFormat="1" ht="15.75">
      <c r="D16" s="45"/>
      <c r="E16" s="45"/>
      <c r="F16" s="47"/>
      <c r="G16" s="45"/>
      <c r="H16" s="38"/>
      <c r="I16" s="45"/>
      <c r="J16" s="38"/>
      <c r="K16" s="46"/>
    </row>
    <row r="17" spans="1:11" s="44" customFormat="1" ht="15.75">
      <c r="A17" s="46" t="s">
        <v>118</v>
      </c>
      <c r="D17" s="45"/>
      <c r="E17" s="45"/>
      <c r="F17" s="47">
        <v>40</v>
      </c>
      <c r="G17" s="45"/>
      <c r="H17" s="38">
        <f>F17</f>
        <v>40</v>
      </c>
      <c r="I17" s="45"/>
      <c r="J17" s="7">
        <f>+H17+I17</f>
        <v>40</v>
      </c>
      <c r="K17" s="46"/>
    </row>
    <row r="18" spans="4:10" ht="15">
      <c r="D18" s="7"/>
      <c r="E18" s="7"/>
      <c r="F18" s="7"/>
      <c r="G18" s="7"/>
      <c r="H18" s="7"/>
      <c r="I18" s="7"/>
      <c r="J18" s="7"/>
    </row>
    <row r="19" spans="1:10" ht="15">
      <c r="A19" s="46" t="s">
        <v>117</v>
      </c>
      <c r="D19" s="7"/>
      <c r="E19" s="7"/>
      <c r="F19" s="7"/>
      <c r="G19" s="50">
        <v>-13221</v>
      </c>
      <c r="H19" s="50">
        <f>+G19</f>
        <v>-13221</v>
      </c>
      <c r="I19" s="38">
        <v>94</v>
      </c>
      <c r="J19" s="50">
        <f>+H19+I19</f>
        <v>-13127</v>
      </c>
    </row>
    <row r="20" spans="1:10" ht="15">
      <c r="A20" s="46"/>
      <c r="D20" s="7"/>
      <c r="E20" s="7"/>
      <c r="F20" s="7"/>
      <c r="G20" s="7"/>
      <c r="H20" s="7"/>
      <c r="I20" s="38"/>
      <c r="J20" s="7"/>
    </row>
    <row r="21" spans="1:10" ht="15">
      <c r="A21" s="46" t="s">
        <v>119</v>
      </c>
      <c r="D21" s="7"/>
      <c r="E21" s="7"/>
      <c r="F21" s="7"/>
      <c r="G21" s="7"/>
      <c r="H21" s="7"/>
      <c r="I21" s="50">
        <v>-4201.471</v>
      </c>
      <c r="J21" s="50">
        <f>+H21+I21</f>
        <v>-4201.471</v>
      </c>
    </row>
    <row r="22" spans="1:10" ht="15">
      <c r="A22" s="46"/>
      <c r="D22" s="7"/>
      <c r="E22" s="7"/>
      <c r="F22" s="7"/>
      <c r="G22" s="7"/>
      <c r="H22" s="7"/>
      <c r="I22" s="38"/>
      <c r="J22" s="7"/>
    </row>
    <row r="23" spans="1:10" ht="15">
      <c r="A23" s="46" t="s">
        <v>120</v>
      </c>
      <c r="D23" s="7"/>
      <c r="E23" s="7"/>
      <c r="F23" s="7"/>
      <c r="G23" s="50">
        <v>-533.332</v>
      </c>
      <c r="H23" s="50">
        <f>+G23</f>
        <v>-533.332</v>
      </c>
      <c r="I23" s="50"/>
      <c r="J23" s="50">
        <f>+H23+I23</f>
        <v>-533.332</v>
      </c>
    </row>
    <row r="24" spans="4:10" ht="15">
      <c r="D24" s="63"/>
      <c r="E24" s="63"/>
      <c r="F24" s="63"/>
      <c r="G24" s="63"/>
      <c r="H24" s="63"/>
      <c r="I24" s="63"/>
      <c r="J24" s="63"/>
    </row>
    <row r="25" spans="4:10" ht="15" hidden="1">
      <c r="D25" s="7"/>
      <c r="E25" s="7"/>
      <c r="F25" s="7"/>
      <c r="G25" s="7"/>
      <c r="H25" s="7"/>
      <c r="I25" s="7"/>
      <c r="J25" s="7"/>
    </row>
    <row r="26" spans="1:10" ht="16.5" hidden="1" thickBot="1">
      <c r="A26" s="5" t="s">
        <v>106</v>
      </c>
      <c r="D26" s="39">
        <f>D15</f>
        <v>53332</v>
      </c>
      <c r="E26" s="39">
        <f>E15</f>
        <v>2514</v>
      </c>
      <c r="F26" s="49"/>
      <c r="G26" s="39">
        <f>SUM(G15:G25)-1</f>
        <v>14808.815</v>
      </c>
      <c r="H26" s="39">
        <f>SUM(H15:H25)</f>
        <v>70655.79000000001</v>
      </c>
      <c r="I26" s="39"/>
      <c r="J26" s="39">
        <f>SUM(J15:J25)</f>
        <v>70655.197</v>
      </c>
    </row>
    <row r="27" spans="4:10" ht="15" hidden="1">
      <c r="D27" s="30"/>
      <c r="E27" s="30"/>
      <c r="F27" s="30"/>
      <c r="G27" s="30"/>
      <c r="H27" s="30"/>
      <c r="I27" s="30"/>
      <c r="J27" s="30"/>
    </row>
    <row r="28" ht="15" hidden="1"/>
    <row r="29" spans="1:10" ht="15.75">
      <c r="A29" s="5" t="s">
        <v>124</v>
      </c>
      <c r="D29" s="61">
        <v>53332</v>
      </c>
      <c r="E29" s="61">
        <v>2514</v>
      </c>
      <c r="F29" s="62">
        <v>0</v>
      </c>
      <c r="G29" s="61">
        <v>14809</v>
      </c>
      <c r="H29" s="61">
        <f>SUM(D29:G29)</f>
        <v>70655</v>
      </c>
      <c r="I29" s="62">
        <v>0</v>
      </c>
      <c r="J29" s="61">
        <f>+H29+I29</f>
        <v>70655</v>
      </c>
    </row>
    <row r="30" ht="15">
      <c r="F30" s="18"/>
    </row>
    <row r="31" spans="1:10" ht="15">
      <c r="A31" s="46" t="s">
        <v>110</v>
      </c>
      <c r="D31" s="7"/>
      <c r="E31" s="7"/>
      <c r="F31" s="17"/>
      <c r="G31" s="50">
        <v>-6665</v>
      </c>
      <c r="H31" s="50">
        <f>+G31</f>
        <v>-6665</v>
      </c>
      <c r="I31" s="50">
        <v>0</v>
      </c>
      <c r="J31" s="50">
        <f>+H31+I31</f>
        <v>-6665</v>
      </c>
    </row>
    <row r="32" spans="1:10" ht="15">
      <c r="A32" s="8"/>
      <c r="D32" s="7"/>
      <c r="E32" s="7"/>
      <c r="F32" s="17"/>
      <c r="G32" s="50"/>
      <c r="H32" s="50"/>
      <c r="I32" s="50"/>
      <c r="J32" s="50"/>
    </row>
    <row r="33" spans="4:10" ht="15">
      <c r="D33" s="7"/>
      <c r="E33" s="7"/>
      <c r="F33" s="17"/>
      <c r="G33" s="7"/>
      <c r="H33" s="7"/>
      <c r="I33" s="7"/>
      <c r="J33" s="7"/>
    </row>
    <row r="34" spans="1:10" ht="16.5" thickBot="1">
      <c r="A34" s="5" t="s">
        <v>111</v>
      </c>
      <c r="D34" s="9">
        <f>SUM(D29:D33)</f>
        <v>53332</v>
      </c>
      <c r="E34" s="9">
        <f>SUM(E29:E33)</f>
        <v>2514</v>
      </c>
      <c r="F34" s="40"/>
      <c r="G34" s="9">
        <v>8145</v>
      </c>
      <c r="H34" s="9">
        <v>63991</v>
      </c>
      <c r="I34" s="9"/>
      <c r="J34" s="9">
        <v>63991</v>
      </c>
    </row>
    <row r="35" spans="4:10" ht="15.75" thickTop="1">
      <c r="D35" s="11"/>
      <c r="E35" s="11"/>
      <c r="F35" s="11"/>
      <c r="G35" s="11"/>
      <c r="H35" s="11"/>
      <c r="I35" s="11"/>
      <c r="J35" s="11"/>
    </row>
    <row r="36" ht="15">
      <c r="A36" s="8" t="s">
        <v>42</v>
      </c>
    </row>
    <row r="37" ht="15">
      <c r="A37" s="8" t="s">
        <v>104</v>
      </c>
    </row>
  </sheetData>
  <sheetProtection/>
  <printOptions/>
  <pageMargins left="0.56" right="0.25" top="0.5" bottom="0.27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6">
      <selection activeCell="K18" sqref="K18"/>
    </sheetView>
  </sheetViews>
  <sheetFormatPr defaultColWidth="8.88671875" defaultRowHeight="15"/>
  <sheetData>
    <row r="1" spans="1:8" ht="15.75">
      <c r="A1" s="2" t="s">
        <v>66</v>
      </c>
      <c r="B1" s="2"/>
      <c r="C1" s="2"/>
      <c r="D1" s="2"/>
      <c r="E1" s="2"/>
      <c r="F1" s="2"/>
      <c r="G1" s="2"/>
      <c r="H1" s="2" t="s">
        <v>8</v>
      </c>
    </row>
    <row r="2" spans="1:8" ht="15.75">
      <c r="A2" s="3"/>
      <c r="B2" s="3"/>
      <c r="C2" s="3"/>
      <c r="D2" s="3"/>
      <c r="E2" s="3"/>
      <c r="F2" s="3"/>
      <c r="G2" s="2" t="s">
        <v>8</v>
      </c>
      <c r="H2" s="3" t="s">
        <v>8</v>
      </c>
    </row>
    <row r="3" spans="1:8" ht="15">
      <c r="A3" s="19" t="s">
        <v>67</v>
      </c>
      <c r="B3" s="3"/>
      <c r="C3" s="3"/>
      <c r="D3" s="3"/>
      <c r="E3" s="3"/>
      <c r="F3" s="1"/>
      <c r="G3" s="20"/>
      <c r="H3" s="1"/>
    </row>
    <row r="4" spans="1:8" ht="15">
      <c r="A4" s="19" t="s">
        <v>114</v>
      </c>
      <c r="B4" s="3"/>
      <c r="C4" s="3"/>
      <c r="D4" s="3"/>
      <c r="E4" s="3"/>
      <c r="F4" s="1"/>
      <c r="G4" s="20"/>
      <c r="H4" s="1"/>
    </row>
    <row r="5" spans="1:8" ht="15">
      <c r="A5" s="19"/>
      <c r="B5" s="3"/>
      <c r="C5" s="3"/>
      <c r="D5" s="3"/>
      <c r="E5" s="3"/>
      <c r="F5" s="20"/>
      <c r="G5" s="20"/>
      <c r="H5" s="20"/>
    </row>
    <row r="6" spans="1:8" ht="15">
      <c r="A6" s="19"/>
      <c r="B6" s="3"/>
      <c r="C6" s="3"/>
      <c r="D6" s="3"/>
      <c r="E6" s="3"/>
      <c r="F6" s="21" t="s">
        <v>68</v>
      </c>
      <c r="G6" s="20"/>
      <c r="H6" s="21" t="s">
        <v>69</v>
      </c>
    </row>
    <row r="7" spans="1:8" ht="15">
      <c r="A7" s="19"/>
      <c r="B7" s="3"/>
      <c r="C7" s="3"/>
      <c r="D7" s="3"/>
      <c r="E7" s="3"/>
      <c r="F7" s="21" t="s">
        <v>70</v>
      </c>
      <c r="G7" s="20"/>
      <c r="H7" s="21" t="s">
        <v>70</v>
      </c>
    </row>
    <row r="8" spans="1:8" ht="15">
      <c r="A8" s="3"/>
      <c r="B8" s="3"/>
      <c r="C8" s="3"/>
      <c r="D8" s="3"/>
      <c r="E8" s="54"/>
      <c r="F8" s="21" t="s">
        <v>71</v>
      </c>
      <c r="G8" s="20"/>
      <c r="H8" s="21" t="s">
        <v>71</v>
      </c>
    </row>
    <row r="9" spans="1:8" ht="15">
      <c r="A9" s="3"/>
      <c r="B9" s="3"/>
      <c r="C9" s="3"/>
      <c r="D9" s="3"/>
      <c r="E9" s="3"/>
      <c r="F9" s="22" t="s">
        <v>113</v>
      </c>
      <c r="G9" s="20"/>
      <c r="H9" s="22" t="s">
        <v>112</v>
      </c>
    </row>
    <row r="10" spans="1:8" ht="15">
      <c r="A10" s="3"/>
      <c r="B10" s="3"/>
      <c r="C10" s="3"/>
      <c r="D10" s="3"/>
      <c r="E10" s="3"/>
      <c r="F10" s="21" t="s">
        <v>72</v>
      </c>
      <c r="G10" s="20"/>
      <c r="H10" s="21" t="s">
        <v>72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55" t="s">
        <v>122</v>
      </c>
      <c r="B12" s="3"/>
      <c r="C12" s="3"/>
      <c r="D12" s="3"/>
      <c r="E12" s="3"/>
      <c r="F12" s="57">
        <v>-5488</v>
      </c>
      <c r="G12" s="23"/>
      <c r="H12" s="56">
        <v>-11510</v>
      </c>
    </row>
    <row r="13" spans="1:8" ht="15">
      <c r="A13" s="3"/>
      <c r="B13" s="3"/>
      <c r="C13" s="3"/>
      <c r="D13" s="3"/>
      <c r="E13" s="3"/>
      <c r="F13" s="23"/>
      <c r="G13" s="23"/>
      <c r="H13" s="23"/>
    </row>
    <row r="14" spans="1:8" ht="15">
      <c r="A14" s="3" t="s">
        <v>73</v>
      </c>
      <c r="B14" s="3"/>
      <c r="C14" s="3"/>
      <c r="D14" s="3"/>
      <c r="E14" s="3"/>
      <c r="F14" s="23" t="s">
        <v>8</v>
      </c>
      <c r="G14" s="23"/>
      <c r="H14" s="23"/>
    </row>
    <row r="15" spans="1:8" ht="15">
      <c r="A15" s="3"/>
      <c r="B15" s="3" t="s">
        <v>74</v>
      </c>
      <c r="C15" s="3"/>
      <c r="D15" s="3"/>
      <c r="E15" s="3"/>
      <c r="F15" s="23">
        <v>5880</v>
      </c>
      <c r="G15" s="23"/>
      <c r="H15" s="23">
        <v>17633</v>
      </c>
    </row>
    <row r="16" spans="1:8" ht="15">
      <c r="A16" s="3"/>
      <c r="B16" s="3" t="s">
        <v>75</v>
      </c>
      <c r="C16" s="3"/>
      <c r="D16" s="3"/>
      <c r="E16" s="3"/>
      <c r="F16" s="58">
        <v>-232</v>
      </c>
      <c r="G16" s="23"/>
      <c r="H16" s="23">
        <v>2515</v>
      </c>
    </row>
    <row r="17" spans="1:8" ht="15">
      <c r="A17" s="3"/>
      <c r="B17" s="3"/>
      <c r="C17" s="3"/>
      <c r="D17" s="3"/>
      <c r="E17" s="3"/>
      <c r="F17" s="24"/>
      <c r="G17" s="23"/>
      <c r="H17" s="24"/>
    </row>
    <row r="18" spans="1:8" ht="15">
      <c r="A18" s="3" t="s">
        <v>76</v>
      </c>
      <c r="B18" s="3"/>
      <c r="C18" s="3"/>
      <c r="D18" s="3"/>
      <c r="E18" s="3"/>
      <c r="F18" s="37">
        <f>SUM(F12:F16)</f>
        <v>160</v>
      </c>
      <c r="G18" s="23"/>
      <c r="H18" s="23">
        <f>SUM(H12:H16)</f>
        <v>8638</v>
      </c>
    </row>
    <row r="19" spans="1:8" ht="15">
      <c r="A19" s="3"/>
      <c r="B19" s="3"/>
      <c r="C19" s="3"/>
      <c r="D19" s="3"/>
      <c r="E19" s="3"/>
      <c r="F19" s="23"/>
      <c r="G19" s="23"/>
      <c r="H19" s="23"/>
    </row>
    <row r="20" spans="1:8" ht="15">
      <c r="A20" s="3" t="s">
        <v>77</v>
      </c>
      <c r="B20" s="3"/>
      <c r="C20" s="3"/>
      <c r="D20" s="3"/>
      <c r="E20" s="3" t="s">
        <v>8</v>
      </c>
      <c r="F20" s="23"/>
      <c r="G20" s="23"/>
      <c r="H20" s="23"/>
    </row>
    <row r="21" spans="1:8" ht="15">
      <c r="A21" s="3" t="s">
        <v>8</v>
      </c>
      <c r="B21" s="3" t="s">
        <v>78</v>
      </c>
      <c r="C21" s="3"/>
      <c r="D21" s="3"/>
      <c r="E21" s="3" t="s">
        <v>8</v>
      </c>
      <c r="F21" s="28">
        <v>-3753</v>
      </c>
      <c r="G21" s="23"/>
      <c r="H21" s="28">
        <v>-517</v>
      </c>
    </row>
    <row r="22" spans="1:8" ht="15">
      <c r="A22" s="3"/>
      <c r="B22" s="3" t="s">
        <v>79</v>
      </c>
      <c r="C22" s="3"/>
      <c r="D22" s="3"/>
      <c r="E22" s="3" t="s">
        <v>8</v>
      </c>
      <c r="F22" s="23">
        <v>4171</v>
      </c>
      <c r="G22" s="23"/>
      <c r="H22" s="59">
        <v>-2550</v>
      </c>
    </row>
    <row r="23" spans="1:8" ht="15">
      <c r="A23" s="3"/>
      <c r="B23" s="3"/>
      <c r="C23" s="3"/>
      <c r="D23" s="3"/>
      <c r="E23" s="3" t="s">
        <v>8</v>
      </c>
      <c r="F23" s="24" t="s">
        <v>8</v>
      </c>
      <c r="G23" s="23"/>
      <c r="H23" s="24" t="s">
        <v>8</v>
      </c>
    </row>
    <row r="24" spans="1:8" ht="15">
      <c r="A24" s="3" t="s">
        <v>80</v>
      </c>
      <c r="B24" s="3"/>
      <c r="C24" s="3"/>
      <c r="D24" s="3"/>
      <c r="E24" s="3"/>
      <c r="F24" s="37">
        <f>SUM(F18:F22)</f>
        <v>578</v>
      </c>
      <c r="G24" s="23"/>
      <c r="H24" s="23">
        <f>SUM(H18:H22)</f>
        <v>5571</v>
      </c>
    </row>
    <row r="25" spans="1:8" ht="15">
      <c r="A25" s="3"/>
      <c r="B25" s="3"/>
      <c r="C25" s="3"/>
      <c r="D25" s="3"/>
      <c r="E25" s="3" t="s">
        <v>8</v>
      </c>
      <c r="F25" s="23" t="s">
        <v>8</v>
      </c>
      <c r="G25" s="23"/>
      <c r="H25" s="23"/>
    </row>
    <row r="26" spans="1:8" ht="15">
      <c r="A26" s="3"/>
      <c r="B26" s="3" t="s">
        <v>81</v>
      </c>
      <c r="C26" s="3"/>
      <c r="D26" s="3" t="s">
        <v>8</v>
      </c>
      <c r="E26" s="3" t="s">
        <v>8</v>
      </c>
      <c r="F26" s="28">
        <v>-1177</v>
      </c>
      <c r="G26" s="23"/>
      <c r="H26" s="28">
        <f>-765.5+197.316</f>
        <v>-568.184</v>
      </c>
    </row>
    <row r="27" spans="1:8" ht="15">
      <c r="A27" s="3"/>
      <c r="B27" s="3"/>
      <c r="C27" s="3"/>
      <c r="D27" s="3"/>
      <c r="E27" s="3" t="s">
        <v>8</v>
      </c>
      <c r="F27" s="24"/>
      <c r="G27" s="23"/>
      <c r="H27" s="24"/>
    </row>
    <row r="28" spans="1:8" ht="15">
      <c r="A28" s="3" t="s">
        <v>82</v>
      </c>
      <c r="B28" s="3"/>
      <c r="C28" s="3"/>
      <c r="D28" s="3"/>
      <c r="E28" s="3" t="s">
        <v>8</v>
      </c>
      <c r="F28" s="59">
        <f>SUM(F23:F26)</f>
        <v>-599</v>
      </c>
      <c r="G28" s="23"/>
      <c r="H28" s="23">
        <f>SUM(H23:H26)</f>
        <v>5002.816</v>
      </c>
    </row>
    <row r="29" spans="1:8" ht="15">
      <c r="A29" s="3"/>
      <c r="B29" s="3"/>
      <c r="C29" s="3"/>
      <c r="D29" s="3"/>
      <c r="E29" s="3"/>
      <c r="F29" s="23"/>
      <c r="G29" s="23"/>
      <c r="H29" s="23"/>
    </row>
    <row r="30" spans="1:8" ht="15">
      <c r="A30" s="3" t="s">
        <v>83</v>
      </c>
      <c r="B30" s="3"/>
      <c r="C30" s="3"/>
      <c r="D30" s="3"/>
      <c r="E30" s="3"/>
      <c r="F30" s="23"/>
      <c r="G30" s="23"/>
      <c r="H30" s="23"/>
    </row>
    <row r="31" spans="1:8" ht="15">
      <c r="A31" s="3" t="s">
        <v>8</v>
      </c>
      <c r="B31" s="3" t="s">
        <v>84</v>
      </c>
      <c r="C31" s="3"/>
      <c r="D31" s="3"/>
      <c r="E31" s="3" t="s">
        <v>8</v>
      </c>
      <c r="F31" s="28">
        <v>-2376</v>
      </c>
      <c r="G31" s="23"/>
      <c r="H31" s="28">
        <v>-4151.459</v>
      </c>
    </row>
    <row r="32" spans="1:8" ht="15">
      <c r="A32" s="3" t="s">
        <v>8</v>
      </c>
      <c r="B32" s="3"/>
      <c r="C32" s="3"/>
      <c r="D32" s="3"/>
      <c r="E32" s="3"/>
      <c r="F32" s="23"/>
      <c r="G32" s="23"/>
      <c r="H32" s="23"/>
    </row>
    <row r="33" spans="1:8" ht="15">
      <c r="A33" s="55" t="s">
        <v>123</v>
      </c>
      <c r="B33" s="3"/>
      <c r="C33" s="3"/>
      <c r="D33" s="3"/>
      <c r="E33" s="3"/>
      <c r="F33" s="23"/>
      <c r="G33" s="23"/>
      <c r="H33" s="23"/>
    </row>
    <row r="34" spans="1:8" ht="15">
      <c r="A34" s="3" t="s">
        <v>8</v>
      </c>
      <c r="B34" s="3" t="s">
        <v>85</v>
      </c>
      <c r="C34" s="3"/>
      <c r="D34" s="3"/>
      <c r="E34" s="3"/>
      <c r="F34" s="23">
        <v>4960</v>
      </c>
      <c r="G34" s="23"/>
      <c r="H34" s="28">
        <v>315.032</v>
      </c>
    </row>
    <row r="35" spans="1:8" ht="15">
      <c r="A35" s="3"/>
      <c r="B35" s="3" t="s">
        <v>95</v>
      </c>
      <c r="C35" s="3"/>
      <c r="D35" s="3"/>
      <c r="E35" s="3"/>
      <c r="F35" s="28"/>
      <c r="G35" s="23"/>
      <c r="H35" s="28">
        <v>-533</v>
      </c>
    </row>
    <row r="36" spans="1:8" ht="15">
      <c r="A36" s="3"/>
      <c r="B36" s="3"/>
      <c r="C36" s="3"/>
      <c r="D36" s="3"/>
      <c r="E36" s="3"/>
      <c r="F36" s="24"/>
      <c r="G36" s="23"/>
      <c r="H36" s="29"/>
    </row>
    <row r="37" spans="1:8" ht="15.75">
      <c r="A37" s="2" t="s">
        <v>86</v>
      </c>
      <c r="B37" s="3"/>
      <c r="C37" s="3"/>
      <c r="D37" s="3"/>
      <c r="E37" s="3"/>
      <c r="F37" s="37">
        <f>+F28+F31+F34+F35</f>
        <v>1985</v>
      </c>
      <c r="G37" s="23"/>
      <c r="H37" s="28">
        <f>+H28+H31+H34+H35</f>
        <v>633.3889999999999</v>
      </c>
    </row>
    <row r="38" spans="1:8" ht="15">
      <c r="A38" s="3"/>
      <c r="B38" s="3"/>
      <c r="C38" s="3"/>
      <c r="D38" s="3"/>
      <c r="E38" s="3"/>
      <c r="F38" s="23"/>
      <c r="G38" s="23"/>
      <c r="H38" s="23"/>
    </row>
    <row r="39" spans="1:8" ht="15">
      <c r="A39" s="3" t="s">
        <v>87</v>
      </c>
      <c r="B39" s="3"/>
      <c r="C39" s="3"/>
      <c r="D39" s="3"/>
      <c r="E39" s="3"/>
      <c r="F39" s="23">
        <v>930</v>
      </c>
      <c r="G39" s="23"/>
      <c r="H39" s="23">
        <v>297</v>
      </c>
    </row>
    <row r="40" spans="1:8" ht="15">
      <c r="A40" s="3"/>
      <c r="B40" s="3"/>
      <c r="C40" s="3"/>
      <c r="D40" s="3"/>
      <c r="E40" s="3"/>
      <c r="F40" s="23"/>
      <c r="G40" s="23"/>
      <c r="H40" s="23"/>
    </row>
    <row r="41" spans="1:8" ht="16.5" thickBot="1">
      <c r="A41" s="2" t="s">
        <v>88</v>
      </c>
      <c r="B41" s="3"/>
      <c r="C41" s="3"/>
      <c r="D41" s="3"/>
      <c r="E41" s="3"/>
      <c r="F41" s="24">
        <f>+F39+F37</f>
        <v>2915</v>
      </c>
      <c r="G41" s="23"/>
      <c r="H41" s="24">
        <f>+H39+H37</f>
        <v>930.3889999999999</v>
      </c>
    </row>
    <row r="42" spans="1:8" ht="16.5" thickTop="1">
      <c r="A42" s="2"/>
      <c r="B42" s="3"/>
      <c r="C42" s="3"/>
      <c r="D42" s="3"/>
      <c r="E42" s="3"/>
      <c r="F42" s="25"/>
      <c r="G42" s="23"/>
      <c r="H42" s="25"/>
    </row>
    <row r="43" spans="1:8" ht="15">
      <c r="A43" s="3"/>
      <c r="B43" s="3"/>
      <c r="C43" s="3"/>
      <c r="D43" s="3"/>
      <c r="E43" s="3"/>
      <c r="F43" s="23" t="s">
        <v>8</v>
      </c>
      <c r="G43" s="23"/>
      <c r="H43" s="23" t="s">
        <v>8</v>
      </c>
    </row>
    <row r="44" spans="1:8" ht="15.75">
      <c r="A44" s="2" t="s">
        <v>89</v>
      </c>
      <c r="B44" s="3"/>
      <c r="C44" s="3"/>
      <c r="D44" s="3"/>
      <c r="E44" s="3"/>
      <c r="F44" s="26">
        <v>2007</v>
      </c>
      <c r="G44" s="20"/>
      <c r="H44" s="26">
        <v>2006</v>
      </c>
    </row>
    <row r="45" spans="1:8" ht="15">
      <c r="A45" s="3"/>
      <c r="B45" s="3"/>
      <c r="C45" s="3"/>
      <c r="D45" s="3"/>
      <c r="E45" s="3"/>
      <c r="F45" s="27" t="s">
        <v>37</v>
      </c>
      <c r="G45" s="27"/>
      <c r="H45" s="27" t="s">
        <v>37</v>
      </c>
    </row>
    <row r="46" spans="1:8" ht="15">
      <c r="A46" s="3" t="s">
        <v>90</v>
      </c>
      <c r="B46" s="3"/>
      <c r="C46" s="3"/>
      <c r="D46" s="3"/>
      <c r="E46" s="3" t="s">
        <v>8</v>
      </c>
      <c r="F46" s="37">
        <v>2597</v>
      </c>
      <c r="G46" s="23"/>
      <c r="H46" s="23">
        <v>1738</v>
      </c>
    </row>
    <row r="47" spans="1:8" ht="15">
      <c r="A47" s="3" t="s">
        <v>91</v>
      </c>
      <c r="B47" s="3"/>
      <c r="C47" s="3"/>
      <c r="D47" s="3"/>
      <c r="E47" s="3"/>
      <c r="F47" s="23">
        <v>2587.983</v>
      </c>
      <c r="G47" s="23"/>
      <c r="H47" s="23">
        <v>1505</v>
      </c>
    </row>
    <row r="48" spans="1:8" ht="15">
      <c r="A48" s="3" t="s">
        <v>92</v>
      </c>
      <c r="B48" s="3"/>
      <c r="C48" s="3"/>
      <c r="D48" s="3"/>
      <c r="E48" s="3"/>
      <c r="F48" s="59">
        <v>-2270</v>
      </c>
      <c r="G48" s="23"/>
      <c r="H48" s="28">
        <f>-2313.403</f>
        <v>-2313.403</v>
      </c>
    </row>
    <row r="49" spans="1:8" ht="15">
      <c r="A49" s="3"/>
      <c r="B49" s="3"/>
      <c r="C49" s="3"/>
      <c r="D49" s="3"/>
      <c r="E49" s="3"/>
      <c r="F49" s="24"/>
      <c r="G49" s="23"/>
      <c r="H49" s="24"/>
    </row>
    <row r="50" spans="1:10" ht="15.75" thickBot="1">
      <c r="A50" s="3" t="s">
        <v>93</v>
      </c>
      <c r="B50" s="3"/>
      <c r="C50" s="3"/>
      <c r="D50" s="3"/>
      <c r="E50" s="3"/>
      <c r="F50" s="23">
        <f>+F48+F47+F46</f>
        <v>2914.983</v>
      </c>
      <c r="G50" s="23"/>
      <c r="H50" s="23">
        <f>SUM(H46:H49)</f>
        <v>929.5970000000002</v>
      </c>
      <c r="J50" s="42"/>
    </row>
    <row r="51" spans="1:8" ht="15.75" thickTop="1">
      <c r="A51" s="3"/>
      <c r="B51" s="3"/>
      <c r="C51" s="3"/>
      <c r="D51" s="3"/>
      <c r="E51" s="3"/>
      <c r="F51" s="25"/>
      <c r="G51" s="23"/>
      <c r="H51" s="25"/>
    </row>
    <row r="52" spans="1:8" ht="15">
      <c r="A52" s="3" t="s">
        <v>94</v>
      </c>
      <c r="B52" s="3"/>
      <c r="C52" s="3"/>
      <c r="D52" s="3"/>
      <c r="E52" s="3"/>
      <c r="F52" s="23"/>
      <c r="G52" s="23"/>
      <c r="H52" s="23"/>
    </row>
    <row r="53" spans="1:8" ht="15">
      <c r="A53" s="3" t="s">
        <v>105</v>
      </c>
      <c r="B53" s="3"/>
      <c r="C53" s="3"/>
      <c r="D53" s="3"/>
      <c r="E53" s="3"/>
      <c r="F53" s="23"/>
      <c r="G53" s="23"/>
      <c r="H53" s="23"/>
    </row>
  </sheetData>
  <sheetProtection/>
  <printOptions/>
  <pageMargins left="1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latan</dc:creator>
  <cp:keywords/>
  <dc:description/>
  <cp:lastModifiedBy>Gunie</cp:lastModifiedBy>
  <cp:lastPrinted>2008-02-28T08:36:29Z</cp:lastPrinted>
  <dcterms:created xsi:type="dcterms:W3CDTF">2006-11-28T09:03:00Z</dcterms:created>
  <dcterms:modified xsi:type="dcterms:W3CDTF">2008-02-28T09:03:01Z</dcterms:modified>
  <cp:category/>
  <cp:version/>
  <cp:contentType/>
  <cp:contentStatus/>
</cp:coreProperties>
</file>